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omek\www.pkw.gov.pl\Rejestr wyborców\"/>
    </mc:Choice>
  </mc:AlternateContent>
  <bookViews>
    <workbookView xWindow="32760" yWindow="32760" windowWidth="32760" windowHeight="18060"/>
  </bookViews>
  <sheets>
    <sheet name="rejestr_wyborcow_2020_kw_1_2020" sheetId="1" r:id="rId1"/>
  </sheets>
  <calcPr calcId="181029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C7" i="1"/>
  <c r="A8" i="1"/>
  <c r="A9" i="1"/>
  <c r="A10" i="1"/>
  <c r="A11" i="1"/>
  <c r="A12" i="1"/>
  <c r="A13" i="1"/>
  <c r="A15" i="1"/>
  <c r="A16" i="1"/>
  <c r="A17" i="1"/>
  <c r="A18" i="1"/>
  <c r="A19" i="1"/>
  <c r="A20" i="1"/>
  <c r="A22" i="1"/>
  <c r="A23" i="1"/>
  <c r="A24" i="1"/>
  <c r="A25" i="1"/>
  <c r="A26" i="1"/>
  <c r="A27" i="1"/>
  <c r="A28" i="1"/>
  <c r="A29" i="1"/>
  <c r="A30" i="1"/>
  <c r="A32" i="1"/>
  <c r="A33" i="1"/>
  <c r="A34" i="1"/>
  <c r="A35" i="1"/>
  <c r="A37" i="1"/>
  <c r="A38" i="1"/>
  <c r="A39" i="1"/>
  <c r="A40" i="1"/>
  <c r="A41" i="1"/>
  <c r="A42" i="1"/>
  <c r="A43" i="1"/>
  <c r="A45" i="1"/>
  <c r="A46" i="1"/>
  <c r="A47" i="1"/>
  <c r="A48" i="1"/>
  <c r="A49" i="1"/>
  <c r="A51" i="1"/>
  <c r="A52" i="1"/>
  <c r="A53" i="1"/>
  <c r="A54" i="1"/>
  <c r="A55" i="1"/>
  <c r="A56" i="1"/>
  <c r="A57" i="1"/>
  <c r="A59" i="1"/>
  <c r="A60" i="1"/>
  <c r="A61" i="1"/>
  <c r="A62" i="1"/>
  <c r="A63" i="1"/>
  <c r="A64" i="1"/>
  <c r="A65" i="1"/>
</calcChain>
</file>

<file path=xl/sharedStrings.xml><?xml version="1.0" encoding="utf-8"?>
<sst xmlns="http://schemas.openxmlformats.org/spreadsheetml/2006/main" count="89" uniqueCount="85">
  <si>
    <t>Gmina</t>
  </si>
  <si>
    <t>m. Bolesławiec</t>
  </si>
  <si>
    <t>gm. Bolesławiec</t>
  </si>
  <si>
    <t>gm. Gromadka</t>
  </si>
  <si>
    <t>gm. Nowogrodziec</t>
  </si>
  <si>
    <t>gm. Osiecznica</t>
  </si>
  <si>
    <t>gm. Warta Bolesławiecka</t>
  </si>
  <si>
    <t>Powiat jaworski</t>
  </si>
  <si>
    <t>m. Jawor</t>
  </si>
  <si>
    <t>gm. Bolków</t>
  </si>
  <si>
    <t>gm. Męcinka</t>
  </si>
  <si>
    <t>gm. Mściwojów</t>
  </si>
  <si>
    <t>gm. Paszowice</t>
  </si>
  <si>
    <t>gm. Wądroże Wielkie</t>
  </si>
  <si>
    <t>Powiat jeleniogórski</t>
  </si>
  <si>
    <t>m. Karpacz</t>
  </si>
  <si>
    <t>m. Kowary</t>
  </si>
  <si>
    <t>m. Piechowice</t>
  </si>
  <si>
    <t>m. Szklarska Poręba</t>
  </si>
  <si>
    <t>gm. Janowice Wielkie</t>
  </si>
  <si>
    <t>gm. Jeżów Sudecki</t>
  </si>
  <si>
    <t>gm. Mysłakowice</t>
  </si>
  <si>
    <t>gm. Podgórzyn</t>
  </si>
  <si>
    <t>gm. Stara Kamienica</t>
  </si>
  <si>
    <t>Powiat kamiennogórski</t>
  </si>
  <si>
    <t>m. Kamienna Góra</t>
  </si>
  <si>
    <t>gm. Kamienna Góra</t>
  </si>
  <si>
    <t>gm. Lubawka</t>
  </si>
  <si>
    <t>gm. Marciszów</t>
  </si>
  <si>
    <t>Powiat lubański</t>
  </si>
  <si>
    <t>m. Lubań</t>
  </si>
  <si>
    <t>m. Świeradów-Zdrój</t>
  </si>
  <si>
    <t>gm. Leśna</t>
  </si>
  <si>
    <t>gm. Lubań</t>
  </si>
  <si>
    <t>gm. Olszyna</t>
  </si>
  <si>
    <t>gm. Platerówka</t>
  </si>
  <si>
    <t>gm. Siekierczyn</t>
  </si>
  <si>
    <t>Powiat lwówecki</t>
  </si>
  <si>
    <t>gm. Gryfów Śląski</t>
  </si>
  <si>
    <t>gm. Lubomierz</t>
  </si>
  <si>
    <t>gm. Lwówek Śląski</t>
  </si>
  <si>
    <t>gm. Mirsk</t>
  </si>
  <si>
    <t>gm. Wleń</t>
  </si>
  <si>
    <t>Powiat zgorzelecki</t>
  </si>
  <si>
    <t>m. Zawidów</t>
  </si>
  <si>
    <t>m. Zgorzelec</t>
  </si>
  <si>
    <t>gm. Bogatynia</t>
  </si>
  <si>
    <t>gm. Pieńsk</t>
  </si>
  <si>
    <t>gm. Sulików</t>
  </si>
  <si>
    <t>gm. Węgliniec</t>
  </si>
  <si>
    <t>gm. Zgorzelec</t>
  </si>
  <si>
    <t>Powiat złotoryjski</t>
  </si>
  <si>
    <t>m. Wojcieszów</t>
  </si>
  <si>
    <t>m. Złotoryja</t>
  </si>
  <si>
    <t>gm. Pielgrzymka</t>
  </si>
  <si>
    <t>gm. Świerzawa</t>
  </si>
  <si>
    <t>gm. Zagrodno</t>
  </si>
  <si>
    <t>gm. Złotoryja</t>
  </si>
  <si>
    <t>m. Jelenia Góra</t>
  </si>
  <si>
    <t>Suma</t>
  </si>
  <si>
    <t>Delegatura Krajowego Biura Wyborczego w Jeleniej Górze</t>
  </si>
  <si>
    <t>Kod</t>
  </si>
  <si>
    <t xml:space="preserve">Liczba </t>
  </si>
  <si>
    <t>Liczba wyborców</t>
  </si>
  <si>
    <t>Informacje dodatkowe o dopisaniu do rejestru wyborców</t>
  </si>
  <si>
    <t>Informacje dodatkowe o skreśleniu z rejestru wyborców</t>
  </si>
  <si>
    <t xml:space="preserve"> TERYT</t>
  </si>
  <si>
    <t>mieszkańców</t>
  </si>
  <si>
    <t>ogółem</t>
  </si>
  <si>
    <t xml:space="preserve">wpisanych </t>
  </si>
  <si>
    <t>w części A</t>
  </si>
  <si>
    <t xml:space="preserve"> (Z2A)</t>
  </si>
  <si>
    <t xml:space="preserve"> (Z2B)</t>
  </si>
  <si>
    <t xml:space="preserve"> (Z2C)</t>
  </si>
  <si>
    <t xml:space="preserve"> w części B </t>
  </si>
  <si>
    <t xml:space="preserve">w części A </t>
  </si>
  <si>
    <t xml:space="preserve"> (R41)</t>
  </si>
  <si>
    <t xml:space="preserve"> (R42)</t>
  </si>
  <si>
    <t>(R43)</t>
  </si>
  <si>
    <t>z urzędu</t>
  </si>
  <si>
    <t>na wniosek</t>
  </si>
  <si>
    <t>(ZUE)</t>
  </si>
  <si>
    <t>ogółem (RUE)</t>
  </si>
  <si>
    <t>powiat bolesławiecki</t>
  </si>
  <si>
    <t>Meldunek o stanie rejestru wyborców na dzień 31 marca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</si>
</sst>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8" applyNumberFormat="0" applyAlignment="0" applyProtection="0"/>
    <xf numFmtId="0" fontId="4" fillId="27" borderId="9" applyNumberFormat="0" applyAlignment="0" applyProtection="0"/>
    <xf numFmtId="0" fontId="5" fillId="28" borderId="0" applyNumberFormat="0" applyBorder="0" applyAlignment="0" applyProtection="0"/>
    <xf numFmtId="0" fontId="6" fillId="0" borderId="10" applyNumberFormat="0" applyFill="0" applyAlignment="0" applyProtection="0"/>
    <xf numFmtId="0" fontId="7" fillId="29" borderId="11" applyNumberFormat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27" borderId="8" applyNumberFormat="0" applyAlignment="0" applyProtection="0"/>
    <xf numFmtId="0" fontId="1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31" borderId="16" applyNumberFormat="0" applyFont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18" fillId="33" borderId="1" xfId="34" applyFont="1" applyFill="1" applyBorder="1" applyAlignment="1">
      <alignment horizontal="center"/>
    </xf>
    <xf numFmtId="0" fontId="18" fillId="33" borderId="1" xfId="34" applyFont="1" applyFill="1" applyBorder="1"/>
    <xf numFmtId="0" fontId="18" fillId="33" borderId="2" xfId="34" applyFont="1" applyFill="1" applyBorder="1" applyAlignment="1">
      <alignment horizontal="center"/>
    </xf>
    <xf numFmtId="0" fontId="13" fillId="34" borderId="1" xfId="0" applyFont="1" applyFill="1" applyBorder="1" applyAlignment="1">
      <alignment horizontal="center"/>
    </xf>
    <xf numFmtId="0" fontId="13" fillId="35" borderId="1" xfId="0" applyFont="1" applyFill="1" applyBorder="1" applyAlignment="1">
      <alignment horizontal="center"/>
    </xf>
    <xf numFmtId="0" fontId="13" fillId="36" borderId="1" xfId="0" applyFont="1" applyFill="1" applyBorder="1" applyAlignment="1">
      <alignment horizontal="center"/>
    </xf>
    <xf numFmtId="0" fontId="18" fillId="33" borderId="3" xfId="34" applyFont="1" applyFill="1" applyBorder="1"/>
    <xf numFmtId="0" fontId="13" fillId="34" borderId="3" xfId="0" applyFont="1" applyFill="1" applyBorder="1" applyAlignment="1">
      <alignment horizontal="center"/>
    </xf>
    <xf numFmtId="0" fontId="13" fillId="35" borderId="3" xfId="0" applyFont="1" applyFill="1" applyBorder="1" applyAlignment="1">
      <alignment horizontal="center"/>
    </xf>
    <xf numFmtId="0" fontId="13" fillId="36" borderId="3" xfId="0" applyFont="1" applyFill="1" applyBorder="1" applyAlignment="1">
      <alignment horizontal="center"/>
    </xf>
    <xf numFmtId="0" fontId="0" fillId="0" borderId="4" xfId="0" applyBorder="1"/>
    <xf numFmtId="0" fontId="13" fillId="0" borderId="0" xfId="0" applyFont="1"/>
    <xf numFmtId="3" fontId="0" fillId="0" borderId="4" xfId="0" applyNumberFormat="1" applyBorder="1" applyAlignment="1">
      <alignment horizontal="center"/>
    </xf>
    <xf numFmtId="3" fontId="4" fillId="27" borderId="9" xfId="26" applyNumberFormat="1" applyBorder="1" applyAlignment="1">
      <alignment horizontal="center"/>
    </xf>
    <xf numFmtId="3" fontId="4" fillId="27" borderId="17" xfId="26" applyNumberFormat="1" applyBorder="1" applyAlignment="1">
      <alignment horizontal="center"/>
    </xf>
    <xf numFmtId="0" fontId="4" fillId="27" borderId="18" xfId="26" applyBorder="1"/>
    <xf numFmtId="0" fontId="4" fillId="27" borderId="9" xfId="26" applyBorder="1" applyAlignment="1">
      <alignment horizontal="center"/>
    </xf>
    <xf numFmtId="3" fontId="4" fillId="37" borderId="9" xfId="26" applyNumberFormat="1" applyFill="1" applyBorder="1" applyAlignment="1">
      <alignment horizontal="center"/>
    </xf>
    <xf numFmtId="3" fontId="4" fillId="37" borderId="17" xfId="26" applyNumberFormat="1" applyFill="1" applyBorder="1" applyAlignment="1">
      <alignment horizontal="center"/>
    </xf>
    <xf numFmtId="0" fontId="4" fillId="37" borderId="18" xfId="26" applyFill="1" applyBorder="1" applyAlignment="1">
      <alignment horizontal="center"/>
    </xf>
    <xf numFmtId="0" fontId="4" fillId="37" borderId="9" xfId="26" applyFill="1" applyBorder="1" applyAlignment="1">
      <alignment horizontal="center"/>
    </xf>
    <xf numFmtId="0" fontId="4" fillId="27" borderId="18" xfId="26" applyBorder="1" applyAlignment="1">
      <alignment horizontal="center"/>
    </xf>
    <xf numFmtId="0" fontId="4" fillId="27" borderId="9" xfId="26" applyBorder="1" applyAlignment="1">
      <alignment horizontal="center"/>
    </xf>
    <xf numFmtId="0" fontId="13" fillId="34" borderId="5" xfId="0" applyFont="1" applyFill="1" applyBorder="1" applyAlignment="1">
      <alignment horizontal="center"/>
    </xf>
    <xf numFmtId="0" fontId="13" fillId="34" borderId="6" xfId="0" applyFont="1" applyFill="1" applyBorder="1" applyAlignment="1">
      <alignment horizontal="center"/>
    </xf>
    <xf numFmtId="0" fontId="13" fillId="34" borderId="7" xfId="0" applyFont="1" applyFill="1" applyBorder="1" applyAlignment="1">
      <alignment horizontal="center"/>
    </xf>
    <xf numFmtId="0" fontId="13" fillId="36" borderId="4" xfId="0" applyFont="1" applyFill="1" applyBorder="1" applyAlignment="1">
      <alignment horizont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zoomScale="115" zoomScaleNormal="115" workbookViewId="0"/>
  </sheetViews>
  <sheetFormatPr defaultRowHeight="15" x14ac:dyDescent="0.25"/>
  <cols>
    <col min="2" max="2" width="23.42578125" customWidth="1"/>
    <col min="3" max="3" width="13.42578125" customWidth="1"/>
    <col min="4" max="5" width="11.42578125" customWidth="1"/>
    <col min="6" max="6" width="11.7109375" customWidth="1"/>
    <col min="7" max="7" width="10.5703125" customWidth="1"/>
    <col min="8" max="8" width="9.7109375" customWidth="1"/>
    <col min="9" max="9" width="9.85546875" customWidth="1"/>
    <col min="10" max="10" width="11" customWidth="1"/>
    <col min="11" max="11" width="9.5703125" customWidth="1"/>
    <col min="12" max="12" width="9.85546875" customWidth="1"/>
    <col min="13" max="13" width="10.140625" customWidth="1"/>
    <col min="14" max="14" width="9.5703125" customWidth="1"/>
    <col min="15" max="15" width="10" customWidth="1"/>
    <col min="16" max="16" width="12.5703125" customWidth="1"/>
  </cols>
  <sheetData>
    <row r="1" spans="1:16" s="1" customFormat="1" x14ac:dyDescent="0.25">
      <c r="A1" s="2"/>
      <c r="B1" s="14" t="s">
        <v>60</v>
      </c>
      <c r="C1" s="14"/>
      <c r="D1" s="14"/>
      <c r="E1" s="14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14" t="s">
        <v>84</v>
      </c>
      <c r="C2" s="14"/>
      <c r="D2" s="14"/>
      <c r="E2" s="14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14"/>
      <c r="C3" s="14"/>
      <c r="D3" s="14"/>
      <c r="E3" s="14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3" t="s">
        <v>61</v>
      </c>
      <c r="B4" s="4"/>
      <c r="C4" s="3" t="s">
        <v>62</v>
      </c>
      <c r="D4" s="26" t="s">
        <v>63</v>
      </c>
      <c r="E4" s="26"/>
      <c r="F4" s="27"/>
      <c r="G4" s="28" t="s">
        <v>64</v>
      </c>
      <c r="H4" s="26"/>
      <c r="I4" s="26"/>
      <c r="J4" s="26"/>
      <c r="K4" s="27"/>
      <c r="L4" s="29" t="s">
        <v>65</v>
      </c>
      <c r="M4" s="29"/>
      <c r="N4" s="29"/>
      <c r="O4" s="29"/>
      <c r="P4" s="29"/>
    </row>
    <row r="5" spans="1:16" x14ac:dyDescent="0.25">
      <c r="A5" s="5" t="s">
        <v>66</v>
      </c>
      <c r="B5" s="5" t="s">
        <v>0</v>
      </c>
      <c r="C5" s="5" t="s">
        <v>67</v>
      </c>
      <c r="D5" s="6" t="s">
        <v>68</v>
      </c>
      <c r="E5" s="6" t="s">
        <v>69</v>
      </c>
      <c r="F5" s="6" t="s">
        <v>69</v>
      </c>
      <c r="G5" s="6" t="s">
        <v>70</v>
      </c>
      <c r="H5" s="6" t="s">
        <v>71</v>
      </c>
      <c r="I5" s="6" t="s">
        <v>72</v>
      </c>
      <c r="J5" s="6" t="s">
        <v>73</v>
      </c>
      <c r="K5" s="7" t="s">
        <v>74</v>
      </c>
      <c r="L5" s="8" t="s">
        <v>75</v>
      </c>
      <c r="M5" s="8" t="s">
        <v>76</v>
      </c>
      <c r="N5" s="8" t="s">
        <v>77</v>
      </c>
      <c r="O5" s="8" t="s">
        <v>78</v>
      </c>
      <c r="P5" s="7" t="s">
        <v>74</v>
      </c>
    </row>
    <row r="6" spans="1:16" x14ac:dyDescent="0.25">
      <c r="A6" s="9"/>
      <c r="B6" s="9"/>
      <c r="C6" s="9"/>
      <c r="D6" s="10"/>
      <c r="E6" s="10" t="s">
        <v>79</v>
      </c>
      <c r="F6" s="10" t="s">
        <v>80</v>
      </c>
      <c r="G6" s="10" t="s">
        <v>68</v>
      </c>
      <c r="H6" s="10"/>
      <c r="I6" s="10"/>
      <c r="J6" s="10"/>
      <c r="K6" s="11" t="s">
        <v>81</v>
      </c>
      <c r="L6" s="12" t="s">
        <v>68</v>
      </c>
      <c r="M6" s="12"/>
      <c r="N6" s="12"/>
      <c r="O6" s="12"/>
      <c r="P6" s="11" t="s">
        <v>82</v>
      </c>
    </row>
    <row r="7" spans="1:16" s="2" customFormat="1" x14ac:dyDescent="0.25">
      <c r="A7" s="24" t="s">
        <v>83</v>
      </c>
      <c r="B7" s="25"/>
      <c r="C7" s="16">
        <f>SUM(C8:C13)</f>
        <v>85569</v>
      </c>
      <c r="D7" s="16">
        <f t="shared" ref="D7:P7" si="0">SUM(D8:D13)</f>
        <v>69642</v>
      </c>
      <c r="E7" s="16">
        <f t="shared" si="0"/>
        <v>69169</v>
      </c>
      <c r="F7" s="16">
        <f t="shared" si="0"/>
        <v>473</v>
      </c>
      <c r="G7" s="16">
        <f t="shared" si="0"/>
        <v>470</v>
      </c>
      <c r="H7" s="16">
        <f t="shared" si="0"/>
        <v>395</v>
      </c>
      <c r="I7" s="16">
        <f t="shared" si="0"/>
        <v>13</v>
      </c>
      <c r="J7" s="16">
        <f t="shared" si="0"/>
        <v>62</v>
      </c>
      <c r="K7" s="16">
        <f t="shared" si="0"/>
        <v>3</v>
      </c>
      <c r="L7" s="16">
        <f t="shared" si="0"/>
        <v>731</v>
      </c>
      <c r="M7" s="16">
        <f t="shared" si="0"/>
        <v>217</v>
      </c>
      <c r="N7" s="16">
        <f t="shared" si="0"/>
        <v>452</v>
      </c>
      <c r="O7" s="16">
        <f t="shared" si="0"/>
        <v>62</v>
      </c>
      <c r="P7" s="17">
        <f t="shared" si="0"/>
        <v>0</v>
      </c>
    </row>
    <row r="8" spans="1:16" x14ac:dyDescent="0.25">
      <c r="A8" s="13" t="str">
        <f>"020101"</f>
        <v>020101</v>
      </c>
      <c r="B8" s="13" t="s">
        <v>1</v>
      </c>
      <c r="C8" s="15">
        <v>36150</v>
      </c>
      <c r="D8" s="15">
        <v>30051</v>
      </c>
      <c r="E8" s="15">
        <v>29973</v>
      </c>
      <c r="F8" s="15">
        <v>78</v>
      </c>
      <c r="G8" s="15">
        <v>78</v>
      </c>
      <c r="H8" s="15">
        <v>62</v>
      </c>
      <c r="I8" s="15">
        <v>2</v>
      </c>
      <c r="J8" s="15">
        <v>14</v>
      </c>
      <c r="K8" s="15">
        <v>0</v>
      </c>
      <c r="L8" s="15">
        <v>381</v>
      </c>
      <c r="M8" s="15">
        <v>99</v>
      </c>
      <c r="N8" s="15">
        <v>268</v>
      </c>
      <c r="O8" s="15">
        <v>14</v>
      </c>
      <c r="P8" s="15">
        <v>0</v>
      </c>
    </row>
    <row r="9" spans="1:16" x14ac:dyDescent="0.25">
      <c r="A9" s="13" t="str">
        <f>"020102"</f>
        <v>020102</v>
      </c>
      <c r="B9" s="13" t="s">
        <v>2</v>
      </c>
      <c r="C9" s="15">
        <v>14237</v>
      </c>
      <c r="D9" s="15">
        <v>11366</v>
      </c>
      <c r="E9" s="15">
        <v>11317</v>
      </c>
      <c r="F9" s="15">
        <v>49</v>
      </c>
      <c r="G9" s="15">
        <v>49</v>
      </c>
      <c r="H9" s="15">
        <v>40</v>
      </c>
      <c r="I9" s="15">
        <v>0</v>
      </c>
      <c r="J9" s="15">
        <v>9</v>
      </c>
      <c r="K9" s="15">
        <v>0</v>
      </c>
      <c r="L9" s="15">
        <v>91</v>
      </c>
      <c r="M9" s="15">
        <v>30</v>
      </c>
      <c r="N9" s="15">
        <v>52</v>
      </c>
      <c r="O9" s="15">
        <v>9</v>
      </c>
      <c r="P9" s="15">
        <v>0</v>
      </c>
    </row>
    <row r="10" spans="1:16" x14ac:dyDescent="0.25">
      <c r="A10" s="13" t="str">
        <f>"020103"</f>
        <v>020103</v>
      </c>
      <c r="B10" s="13" t="s">
        <v>3</v>
      </c>
      <c r="C10" s="15">
        <v>5311</v>
      </c>
      <c r="D10" s="15">
        <v>4373</v>
      </c>
      <c r="E10" s="15">
        <v>4243</v>
      </c>
      <c r="F10" s="15">
        <v>130</v>
      </c>
      <c r="G10" s="15">
        <v>128</v>
      </c>
      <c r="H10" s="15">
        <v>110</v>
      </c>
      <c r="I10" s="15">
        <v>7</v>
      </c>
      <c r="J10" s="15">
        <v>11</v>
      </c>
      <c r="K10" s="15">
        <v>2</v>
      </c>
      <c r="L10" s="15">
        <v>66</v>
      </c>
      <c r="M10" s="15">
        <v>20</v>
      </c>
      <c r="N10" s="15">
        <v>35</v>
      </c>
      <c r="O10" s="15">
        <v>11</v>
      </c>
      <c r="P10" s="15">
        <v>0</v>
      </c>
    </row>
    <row r="11" spans="1:16" x14ac:dyDescent="0.25">
      <c r="A11" s="13" t="str">
        <f>"020104"</f>
        <v>020104</v>
      </c>
      <c r="B11" s="13" t="s">
        <v>4</v>
      </c>
      <c r="C11" s="15">
        <v>14740</v>
      </c>
      <c r="D11" s="15">
        <v>11745</v>
      </c>
      <c r="E11" s="15">
        <v>11700</v>
      </c>
      <c r="F11" s="15">
        <v>45</v>
      </c>
      <c r="G11" s="15">
        <v>45</v>
      </c>
      <c r="H11" s="15">
        <v>41</v>
      </c>
      <c r="I11" s="15">
        <v>0</v>
      </c>
      <c r="J11" s="15">
        <v>4</v>
      </c>
      <c r="K11" s="15">
        <v>0</v>
      </c>
      <c r="L11" s="15">
        <v>71</v>
      </c>
      <c r="M11" s="15">
        <v>33</v>
      </c>
      <c r="N11" s="15">
        <v>34</v>
      </c>
      <c r="O11" s="15">
        <v>4</v>
      </c>
      <c r="P11" s="15">
        <v>0</v>
      </c>
    </row>
    <row r="12" spans="1:16" x14ac:dyDescent="0.25">
      <c r="A12" s="13" t="str">
        <f>"020105"</f>
        <v>020105</v>
      </c>
      <c r="B12" s="13" t="s">
        <v>5</v>
      </c>
      <c r="C12" s="15">
        <v>6687</v>
      </c>
      <c r="D12" s="15">
        <v>5361</v>
      </c>
      <c r="E12" s="15">
        <v>5236</v>
      </c>
      <c r="F12" s="15">
        <v>125</v>
      </c>
      <c r="G12" s="15">
        <v>125</v>
      </c>
      <c r="H12" s="15">
        <v>109</v>
      </c>
      <c r="I12" s="15">
        <v>0</v>
      </c>
      <c r="J12" s="15">
        <v>16</v>
      </c>
      <c r="K12" s="15">
        <v>0</v>
      </c>
      <c r="L12" s="15">
        <v>46</v>
      </c>
      <c r="M12" s="15">
        <v>8</v>
      </c>
      <c r="N12" s="15">
        <v>22</v>
      </c>
      <c r="O12" s="15">
        <v>16</v>
      </c>
      <c r="P12" s="15">
        <v>0</v>
      </c>
    </row>
    <row r="13" spans="1:16" x14ac:dyDescent="0.25">
      <c r="A13" s="13" t="str">
        <f>"020106"</f>
        <v>020106</v>
      </c>
      <c r="B13" s="13" t="s">
        <v>6</v>
      </c>
      <c r="C13" s="15">
        <v>8444</v>
      </c>
      <c r="D13" s="15">
        <v>6746</v>
      </c>
      <c r="E13" s="15">
        <v>6700</v>
      </c>
      <c r="F13" s="15">
        <v>46</v>
      </c>
      <c r="G13" s="15">
        <v>45</v>
      </c>
      <c r="H13" s="15">
        <v>33</v>
      </c>
      <c r="I13" s="15">
        <v>4</v>
      </c>
      <c r="J13" s="15">
        <v>8</v>
      </c>
      <c r="K13" s="15">
        <v>1</v>
      </c>
      <c r="L13" s="15">
        <v>76</v>
      </c>
      <c r="M13" s="15">
        <v>27</v>
      </c>
      <c r="N13" s="15">
        <v>41</v>
      </c>
      <c r="O13" s="15">
        <v>8</v>
      </c>
      <c r="P13" s="15">
        <v>0</v>
      </c>
    </row>
    <row r="14" spans="1:16" x14ac:dyDescent="0.25">
      <c r="A14" s="24" t="s">
        <v>7</v>
      </c>
      <c r="B14" s="25"/>
      <c r="C14" s="16">
        <v>48819</v>
      </c>
      <c r="D14" s="16">
        <v>40270</v>
      </c>
      <c r="E14" s="16">
        <v>39991</v>
      </c>
      <c r="F14" s="16">
        <v>279</v>
      </c>
      <c r="G14" s="16">
        <v>278</v>
      </c>
      <c r="H14" s="16">
        <v>239</v>
      </c>
      <c r="I14" s="16">
        <v>3</v>
      </c>
      <c r="J14" s="16">
        <v>36</v>
      </c>
      <c r="K14" s="16">
        <v>1</v>
      </c>
      <c r="L14" s="16">
        <v>528</v>
      </c>
      <c r="M14" s="16">
        <v>159</v>
      </c>
      <c r="N14" s="16">
        <v>333</v>
      </c>
      <c r="O14" s="16">
        <v>36</v>
      </c>
      <c r="P14" s="17">
        <v>0</v>
      </c>
    </row>
    <row r="15" spans="1:16" x14ac:dyDescent="0.25">
      <c r="A15" s="13" t="str">
        <f>"020501"</f>
        <v>020501</v>
      </c>
      <c r="B15" s="13" t="s">
        <v>8</v>
      </c>
      <c r="C15" s="15">
        <v>21837</v>
      </c>
      <c r="D15" s="15">
        <v>18373</v>
      </c>
      <c r="E15" s="15">
        <v>18300</v>
      </c>
      <c r="F15" s="15">
        <v>73</v>
      </c>
      <c r="G15" s="15">
        <v>73</v>
      </c>
      <c r="H15" s="15">
        <v>61</v>
      </c>
      <c r="I15" s="15">
        <v>0</v>
      </c>
      <c r="J15" s="15">
        <v>12</v>
      </c>
      <c r="K15" s="15">
        <v>0</v>
      </c>
      <c r="L15" s="15">
        <v>291</v>
      </c>
      <c r="M15" s="15">
        <v>73</v>
      </c>
      <c r="N15" s="15">
        <v>206</v>
      </c>
      <c r="O15" s="15">
        <v>12</v>
      </c>
      <c r="P15" s="15">
        <v>0</v>
      </c>
    </row>
    <row r="16" spans="1:16" x14ac:dyDescent="0.25">
      <c r="A16" s="13" t="str">
        <f>"020502"</f>
        <v>020502</v>
      </c>
      <c r="B16" s="13" t="s">
        <v>9</v>
      </c>
      <c r="C16" s="15">
        <v>10072</v>
      </c>
      <c r="D16" s="15">
        <v>8278</v>
      </c>
      <c r="E16" s="15">
        <v>8245</v>
      </c>
      <c r="F16" s="15">
        <v>33</v>
      </c>
      <c r="G16" s="15">
        <v>32</v>
      </c>
      <c r="H16" s="15">
        <v>18</v>
      </c>
      <c r="I16" s="15">
        <v>0</v>
      </c>
      <c r="J16" s="15">
        <v>14</v>
      </c>
      <c r="K16" s="15">
        <v>1</v>
      </c>
      <c r="L16" s="15">
        <v>92</v>
      </c>
      <c r="M16" s="15">
        <v>32</v>
      </c>
      <c r="N16" s="15">
        <v>46</v>
      </c>
      <c r="O16" s="15">
        <v>14</v>
      </c>
      <c r="P16" s="15">
        <v>0</v>
      </c>
    </row>
    <row r="17" spans="1:16" x14ac:dyDescent="0.25">
      <c r="A17" s="13" t="str">
        <f>"020503"</f>
        <v>020503</v>
      </c>
      <c r="B17" s="13" t="s">
        <v>10</v>
      </c>
      <c r="C17" s="15">
        <v>4984</v>
      </c>
      <c r="D17" s="15">
        <v>3997</v>
      </c>
      <c r="E17" s="15">
        <v>3935</v>
      </c>
      <c r="F17" s="15">
        <v>62</v>
      </c>
      <c r="G17" s="15">
        <v>62</v>
      </c>
      <c r="H17" s="15">
        <v>57</v>
      </c>
      <c r="I17" s="15">
        <v>0</v>
      </c>
      <c r="J17" s="15">
        <v>5</v>
      </c>
      <c r="K17" s="15">
        <v>0</v>
      </c>
      <c r="L17" s="15">
        <v>37</v>
      </c>
      <c r="M17" s="15">
        <v>9</v>
      </c>
      <c r="N17" s="15">
        <v>23</v>
      </c>
      <c r="O17" s="15">
        <v>5</v>
      </c>
      <c r="P17" s="15">
        <v>0</v>
      </c>
    </row>
    <row r="18" spans="1:16" x14ac:dyDescent="0.25">
      <c r="A18" s="13" t="str">
        <f>"020504"</f>
        <v>020504</v>
      </c>
      <c r="B18" s="13" t="s">
        <v>11</v>
      </c>
      <c r="C18" s="15">
        <v>4012</v>
      </c>
      <c r="D18" s="15">
        <v>3209</v>
      </c>
      <c r="E18" s="15">
        <v>3160</v>
      </c>
      <c r="F18" s="15">
        <v>49</v>
      </c>
      <c r="G18" s="15">
        <v>49</v>
      </c>
      <c r="H18" s="15">
        <v>48</v>
      </c>
      <c r="I18" s="15">
        <v>0</v>
      </c>
      <c r="J18" s="15">
        <v>1</v>
      </c>
      <c r="K18" s="15">
        <v>0</v>
      </c>
      <c r="L18" s="15">
        <v>34</v>
      </c>
      <c r="M18" s="15">
        <v>10</v>
      </c>
      <c r="N18" s="15">
        <v>23</v>
      </c>
      <c r="O18" s="15">
        <v>1</v>
      </c>
      <c r="P18" s="15">
        <v>0</v>
      </c>
    </row>
    <row r="19" spans="1:16" x14ac:dyDescent="0.25">
      <c r="A19" s="13" t="str">
        <f>"020505"</f>
        <v>020505</v>
      </c>
      <c r="B19" s="13" t="s">
        <v>12</v>
      </c>
      <c r="C19" s="15">
        <v>3941</v>
      </c>
      <c r="D19" s="15">
        <v>3221</v>
      </c>
      <c r="E19" s="15">
        <v>3195</v>
      </c>
      <c r="F19" s="15">
        <v>26</v>
      </c>
      <c r="G19" s="15">
        <v>26</v>
      </c>
      <c r="H19" s="15">
        <v>23</v>
      </c>
      <c r="I19" s="15">
        <v>3</v>
      </c>
      <c r="J19" s="15">
        <v>0</v>
      </c>
      <c r="K19" s="15">
        <v>0</v>
      </c>
      <c r="L19" s="15">
        <v>32</v>
      </c>
      <c r="M19" s="15">
        <v>12</v>
      </c>
      <c r="N19" s="15">
        <v>20</v>
      </c>
      <c r="O19" s="15">
        <v>0</v>
      </c>
      <c r="P19" s="15">
        <v>0</v>
      </c>
    </row>
    <row r="20" spans="1:16" x14ac:dyDescent="0.25">
      <c r="A20" s="13" t="str">
        <f>"020506"</f>
        <v>020506</v>
      </c>
      <c r="B20" s="13" t="s">
        <v>13</v>
      </c>
      <c r="C20" s="15">
        <v>3973</v>
      </c>
      <c r="D20" s="15">
        <v>3192</v>
      </c>
      <c r="E20" s="15">
        <v>3156</v>
      </c>
      <c r="F20" s="15">
        <v>36</v>
      </c>
      <c r="G20" s="15">
        <v>36</v>
      </c>
      <c r="H20" s="15">
        <v>32</v>
      </c>
      <c r="I20" s="15">
        <v>0</v>
      </c>
      <c r="J20" s="15">
        <v>4</v>
      </c>
      <c r="K20" s="15">
        <v>0</v>
      </c>
      <c r="L20" s="15">
        <v>42</v>
      </c>
      <c r="M20" s="15">
        <v>23</v>
      </c>
      <c r="N20" s="15">
        <v>15</v>
      </c>
      <c r="O20" s="15">
        <v>4</v>
      </c>
      <c r="P20" s="15">
        <v>0</v>
      </c>
    </row>
    <row r="21" spans="1:16" x14ac:dyDescent="0.25">
      <c r="A21" s="24" t="s">
        <v>14</v>
      </c>
      <c r="B21" s="25"/>
      <c r="C21" s="16">
        <v>60232</v>
      </c>
      <c r="D21" s="16">
        <v>49970</v>
      </c>
      <c r="E21" s="16">
        <v>48915</v>
      </c>
      <c r="F21" s="16">
        <v>1055</v>
      </c>
      <c r="G21" s="16">
        <v>1040</v>
      </c>
      <c r="H21" s="16">
        <v>844</v>
      </c>
      <c r="I21" s="16">
        <v>61</v>
      </c>
      <c r="J21" s="16">
        <v>135</v>
      </c>
      <c r="K21" s="16">
        <v>15</v>
      </c>
      <c r="L21" s="16">
        <v>1070</v>
      </c>
      <c r="M21" s="16">
        <v>334</v>
      </c>
      <c r="N21" s="16">
        <v>601</v>
      </c>
      <c r="O21" s="16">
        <v>135</v>
      </c>
      <c r="P21" s="17">
        <v>0</v>
      </c>
    </row>
    <row r="22" spans="1:16" x14ac:dyDescent="0.25">
      <c r="A22" s="13" t="str">
        <f>"020601"</f>
        <v>020601</v>
      </c>
      <c r="B22" s="13" t="s">
        <v>15</v>
      </c>
      <c r="C22" s="15">
        <v>4506</v>
      </c>
      <c r="D22" s="15">
        <v>3851</v>
      </c>
      <c r="E22" s="15">
        <v>3591</v>
      </c>
      <c r="F22" s="15">
        <v>260</v>
      </c>
      <c r="G22" s="15">
        <v>259</v>
      </c>
      <c r="H22" s="15">
        <v>229</v>
      </c>
      <c r="I22" s="15">
        <v>5</v>
      </c>
      <c r="J22" s="15">
        <v>25</v>
      </c>
      <c r="K22" s="15">
        <v>1</v>
      </c>
      <c r="L22" s="15">
        <v>108</v>
      </c>
      <c r="M22" s="15">
        <v>10</v>
      </c>
      <c r="N22" s="15">
        <v>73</v>
      </c>
      <c r="O22" s="15">
        <v>25</v>
      </c>
      <c r="P22" s="15">
        <v>0</v>
      </c>
    </row>
    <row r="23" spans="1:16" x14ac:dyDescent="0.25">
      <c r="A23" s="13" t="str">
        <f>"020602"</f>
        <v>020602</v>
      </c>
      <c r="B23" s="13" t="s">
        <v>16</v>
      </c>
      <c r="C23" s="15">
        <v>9969</v>
      </c>
      <c r="D23" s="15">
        <v>8370</v>
      </c>
      <c r="E23" s="15">
        <v>8317</v>
      </c>
      <c r="F23" s="15">
        <v>53</v>
      </c>
      <c r="G23" s="15">
        <v>53</v>
      </c>
      <c r="H23" s="15">
        <v>40</v>
      </c>
      <c r="I23" s="15">
        <v>3</v>
      </c>
      <c r="J23" s="15">
        <v>10</v>
      </c>
      <c r="K23" s="15">
        <v>0</v>
      </c>
      <c r="L23" s="15">
        <v>114</v>
      </c>
      <c r="M23" s="15">
        <v>15</v>
      </c>
      <c r="N23" s="15">
        <v>89</v>
      </c>
      <c r="O23" s="15">
        <v>10</v>
      </c>
      <c r="P23" s="15">
        <v>0</v>
      </c>
    </row>
    <row r="24" spans="1:16" x14ac:dyDescent="0.25">
      <c r="A24" s="13" t="str">
        <f>"020603"</f>
        <v>020603</v>
      </c>
      <c r="B24" s="13" t="s">
        <v>17</v>
      </c>
      <c r="C24" s="15">
        <v>5890</v>
      </c>
      <c r="D24" s="15">
        <v>4948</v>
      </c>
      <c r="E24" s="15">
        <v>4844</v>
      </c>
      <c r="F24" s="15">
        <v>104</v>
      </c>
      <c r="G24" s="15">
        <v>103</v>
      </c>
      <c r="H24" s="15">
        <v>74</v>
      </c>
      <c r="I24" s="15">
        <v>7</v>
      </c>
      <c r="J24" s="15">
        <v>22</v>
      </c>
      <c r="K24" s="15">
        <v>1</v>
      </c>
      <c r="L24" s="15">
        <v>108</v>
      </c>
      <c r="M24" s="15">
        <v>14</v>
      </c>
      <c r="N24" s="15">
        <v>72</v>
      </c>
      <c r="O24" s="15">
        <v>22</v>
      </c>
      <c r="P24" s="15">
        <v>0</v>
      </c>
    </row>
    <row r="25" spans="1:16" x14ac:dyDescent="0.25">
      <c r="A25" s="13" t="str">
        <f>"020604"</f>
        <v>020604</v>
      </c>
      <c r="B25" s="13" t="s">
        <v>18</v>
      </c>
      <c r="C25" s="15">
        <v>5773</v>
      </c>
      <c r="D25" s="15">
        <v>4918</v>
      </c>
      <c r="E25" s="15">
        <v>4750</v>
      </c>
      <c r="F25" s="15">
        <v>168</v>
      </c>
      <c r="G25" s="15">
        <v>168</v>
      </c>
      <c r="H25" s="15">
        <v>108</v>
      </c>
      <c r="I25" s="15">
        <v>20</v>
      </c>
      <c r="J25" s="15">
        <v>40</v>
      </c>
      <c r="K25" s="15">
        <v>0</v>
      </c>
      <c r="L25" s="15">
        <v>190</v>
      </c>
      <c r="M25" s="15">
        <v>70</v>
      </c>
      <c r="N25" s="15">
        <v>80</v>
      </c>
      <c r="O25" s="15">
        <v>40</v>
      </c>
      <c r="P25" s="15">
        <v>0</v>
      </c>
    </row>
    <row r="26" spans="1:16" x14ac:dyDescent="0.25">
      <c r="A26" s="13" t="str">
        <f>"020605"</f>
        <v>020605</v>
      </c>
      <c r="B26" s="13" t="s">
        <v>19</v>
      </c>
      <c r="C26" s="15">
        <v>4116</v>
      </c>
      <c r="D26" s="15">
        <v>3315</v>
      </c>
      <c r="E26" s="15">
        <v>3249</v>
      </c>
      <c r="F26" s="15">
        <v>66</v>
      </c>
      <c r="G26" s="15">
        <v>66</v>
      </c>
      <c r="H26" s="15">
        <v>61</v>
      </c>
      <c r="I26" s="15">
        <v>0</v>
      </c>
      <c r="J26" s="15">
        <v>5</v>
      </c>
      <c r="K26" s="15">
        <v>0</v>
      </c>
      <c r="L26" s="15">
        <v>121</v>
      </c>
      <c r="M26" s="15">
        <v>84</v>
      </c>
      <c r="N26" s="15">
        <v>32</v>
      </c>
      <c r="O26" s="15">
        <v>5</v>
      </c>
      <c r="P26" s="15">
        <v>0</v>
      </c>
    </row>
    <row r="27" spans="1:16" x14ac:dyDescent="0.25">
      <c r="A27" s="13" t="str">
        <f>"020606"</f>
        <v>020606</v>
      </c>
      <c r="B27" s="13" t="s">
        <v>20</v>
      </c>
      <c r="C27" s="15">
        <v>7254</v>
      </c>
      <c r="D27" s="15">
        <v>5857</v>
      </c>
      <c r="E27" s="15">
        <v>5768</v>
      </c>
      <c r="F27" s="15">
        <v>89</v>
      </c>
      <c r="G27" s="15">
        <v>89</v>
      </c>
      <c r="H27" s="15">
        <v>78</v>
      </c>
      <c r="I27" s="15">
        <v>5</v>
      </c>
      <c r="J27" s="15">
        <v>6</v>
      </c>
      <c r="K27" s="15">
        <v>0</v>
      </c>
      <c r="L27" s="15">
        <v>74</v>
      </c>
      <c r="M27" s="15">
        <v>17</v>
      </c>
      <c r="N27" s="15">
        <v>51</v>
      </c>
      <c r="O27" s="15">
        <v>6</v>
      </c>
      <c r="P27" s="15">
        <v>0</v>
      </c>
    </row>
    <row r="28" spans="1:16" x14ac:dyDescent="0.25">
      <c r="A28" s="13" t="str">
        <f>"020607"</f>
        <v>020607</v>
      </c>
      <c r="B28" s="13" t="s">
        <v>21</v>
      </c>
      <c r="C28" s="15">
        <v>9694</v>
      </c>
      <c r="D28" s="15">
        <v>8005</v>
      </c>
      <c r="E28" s="15">
        <v>7895</v>
      </c>
      <c r="F28" s="15">
        <v>110</v>
      </c>
      <c r="G28" s="15">
        <v>102</v>
      </c>
      <c r="H28" s="15">
        <v>79</v>
      </c>
      <c r="I28" s="15">
        <v>8</v>
      </c>
      <c r="J28" s="15">
        <v>15</v>
      </c>
      <c r="K28" s="15">
        <v>8</v>
      </c>
      <c r="L28" s="15">
        <v>119</v>
      </c>
      <c r="M28" s="15">
        <v>20</v>
      </c>
      <c r="N28" s="15">
        <v>84</v>
      </c>
      <c r="O28" s="15">
        <v>15</v>
      </c>
      <c r="P28" s="15">
        <v>0</v>
      </c>
    </row>
    <row r="29" spans="1:16" x14ac:dyDescent="0.25">
      <c r="A29" s="13" t="str">
        <f>"020608"</f>
        <v>020608</v>
      </c>
      <c r="B29" s="13" t="s">
        <v>22</v>
      </c>
      <c r="C29" s="15">
        <v>7898</v>
      </c>
      <c r="D29" s="15">
        <v>6505</v>
      </c>
      <c r="E29" s="15">
        <v>6373</v>
      </c>
      <c r="F29" s="15">
        <v>132</v>
      </c>
      <c r="G29" s="15">
        <v>130</v>
      </c>
      <c r="H29" s="15">
        <v>115</v>
      </c>
      <c r="I29" s="15">
        <v>10</v>
      </c>
      <c r="J29" s="15">
        <v>5</v>
      </c>
      <c r="K29" s="15">
        <v>2</v>
      </c>
      <c r="L29" s="15">
        <v>171</v>
      </c>
      <c r="M29" s="15">
        <v>90</v>
      </c>
      <c r="N29" s="15">
        <v>76</v>
      </c>
      <c r="O29" s="15">
        <v>5</v>
      </c>
      <c r="P29" s="15">
        <v>0</v>
      </c>
    </row>
    <row r="30" spans="1:16" x14ac:dyDescent="0.25">
      <c r="A30" s="13" t="str">
        <f>"020609"</f>
        <v>020609</v>
      </c>
      <c r="B30" s="13" t="s">
        <v>23</v>
      </c>
      <c r="C30" s="15">
        <v>5132</v>
      </c>
      <c r="D30" s="15">
        <v>4201</v>
      </c>
      <c r="E30" s="15">
        <v>4128</v>
      </c>
      <c r="F30" s="15">
        <v>73</v>
      </c>
      <c r="G30" s="15">
        <v>70</v>
      </c>
      <c r="H30" s="15">
        <v>60</v>
      </c>
      <c r="I30" s="15">
        <v>3</v>
      </c>
      <c r="J30" s="15">
        <v>7</v>
      </c>
      <c r="K30" s="15">
        <v>3</v>
      </c>
      <c r="L30" s="15">
        <v>65</v>
      </c>
      <c r="M30" s="15">
        <v>14</v>
      </c>
      <c r="N30" s="15">
        <v>44</v>
      </c>
      <c r="O30" s="15">
        <v>7</v>
      </c>
      <c r="P30" s="15">
        <v>0</v>
      </c>
    </row>
    <row r="31" spans="1:16" x14ac:dyDescent="0.25">
      <c r="A31" s="24" t="s">
        <v>24</v>
      </c>
      <c r="B31" s="25"/>
      <c r="C31" s="16">
        <v>41834</v>
      </c>
      <c r="D31" s="16">
        <v>34718</v>
      </c>
      <c r="E31" s="16">
        <v>34554</v>
      </c>
      <c r="F31" s="16">
        <v>164</v>
      </c>
      <c r="G31" s="16">
        <v>163</v>
      </c>
      <c r="H31" s="16">
        <v>129</v>
      </c>
      <c r="I31" s="16">
        <v>3</v>
      </c>
      <c r="J31" s="16">
        <v>31</v>
      </c>
      <c r="K31" s="16">
        <v>1</v>
      </c>
      <c r="L31" s="16">
        <v>500</v>
      </c>
      <c r="M31" s="16">
        <v>201</v>
      </c>
      <c r="N31" s="16">
        <v>268</v>
      </c>
      <c r="O31" s="16">
        <v>31</v>
      </c>
      <c r="P31" s="17">
        <v>0</v>
      </c>
    </row>
    <row r="32" spans="1:16" x14ac:dyDescent="0.25">
      <c r="A32" s="13" t="str">
        <f>"020701"</f>
        <v>020701</v>
      </c>
      <c r="B32" s="13" t="s">
        <v>25</v>
      </c>
      <c r="C32" s="15">
        <v>17996</v>
      </c>
      <c r="D32" s="15">
        <v>15212</v>
      </c>
      <c r="E32" s="15">
        <v>15169</v>
      </c>
      <c r="F32" s="15">
        <v>43</v>
      </c>
      <c r="G32" s="15">
        <v>43</v>
      </c>
      <c r="H32" s="15">
        <v>31</v>
      </c>
      <c r="I32" s="15">
        <v>1</v>
      </c>
      <c r="J32" s="15">
        <v>11</v>
      </c>
      <c r="K32" s="15">
        <v>0</v>
      </c>
      <c r="L32" s="15">
        <v>194</v>
      </c>
      <c r="M32" s="15">
        <v>40</v>
      </c>
      <c r="N32" s="15">
        <v>143</v>
      </c>
      <c r="O32" s="15">
        <v>11</v>
      </c>
      <c r="P32" s="15">
        <v>0</v>
      </c>
    </row>
    <row r="33" spans="1:16" x14ac:dyDescent="0.25">
      <c r="A33" s="13" t="str">
        <f>"020702"</f>
        <v>020702</v>
      </c>
      <c r="B33" s="13" t="s">
        <v>26</v>
      </c>
      <c r="C33" s="15">
        <v>8854</v>
      </c>
      <c r="D33" s="15">
        <v>7008</v>
      </c>
      <c r="E33" s="15">
        <v>6969</v>
      </c>
      <c r="F33" s="15">
        <v>39</v>
      </c>
      <c r="G33" s="15">
        <v>38</v>
      </c>
      <c r="H33" s="15">
        <v>32</v>
      </c>
      <c r="I33" s="15">
        <v>0</v>
      </c>
      <c r="J33" s="15">
        <v>6</v>
      </c>
      <c r="K33" s="15">
        <v>1</v>
      </c>
      <c r="L33" s="15">
        <v>183</v>
      </c>
      <c r="M33" s="15">
        <v>128</v>
      </c>
      <c r="N33" s="15">
        <v>49</v>
      </c>
      <c r="O33" s="15">
        <v>6</v>
      </c>
      <c r="P33" s="15">
        <v>0</v>
      </c>
    </row>
    <row r="34" spans="1:16" x14ac:dyDescent="0.25">
      <c r="A34" s="13" t="str">
        <f>"020703"</f>
        <v>020703</v>
      </c>
      <c r="B34" s="13" t="s">
        <v>27</v>
      </c>
      <c r="C34" s="15">
        <v>10590</v>
      </c>
      <c r="D34" s="15">
        <v>8862</v>
      </c>
      <c r="E34" s="15">
        <v>8800</v>
      </c>
      <c r="F34" s="15">
        <v>62</v>
      </c>
      <c r="G34" s="15">
        <v>62</v>
      </c>
      <c r="H34" s="15">
        <v>46</v>
      </c>
      <c r="I34" s="15">
        <v>2</v>
      </c>
      <c r="J34" s="15">
        <v>14</v>
      </c>
      <c r="K34" s="15">
        <v>0</v>
      </c>
      <c r="L34" s="15">
        <v>99</v>
      </c>
      <c r="M34" s="15">
        <v>28</v>
      </c>
      <c r="N34" s="15">
        <v>57</v>
      </c>
      <c r="O34" s="15">
        <v>14</v>
      </c>
      <c r="P34" s="15">
        <v>0</v>
      </c>
    </row>
    <row r="35" spans="1:16" x14ac:dyDescent="0.25">
      <c r="A35" s="13" t="str">
        <f>"020704"</f>
        <v>020704</v>
      </c>
      <c r="B35" s="13" t="s">
        <v>28</v>
      </c>
      <c r="C35" s="15">
        <v>4394</v>
      </c>
      <c r="D35" s="15">
        <v>3636</v>
      </c>
      <c r="E35" s="15">
        <v>3616</v>
      </c>
      <c r="F35" s="15">
        <v>20</v>
      </c>
      <c r="G35" s="15">
        <v>20</v>
      </c>
      <c r="H35" s="15">
        <v>20</v>
      </c>
      <c r="I35" s="15">
        <v>0</v>
      </c>
      <c r="J35" s="15">
        <v>0</v>
      </c>
      <c r="K35" s="15">
        <v>0</v>
      </c>
      <c r="L35" s="15">
        <v>24</v>
      </c>
      <c r="M35" s="15">
        <v>5</v>
      </c>
      <c r="N35" s="15">
        <v>19</v>
      </c>
      <c r="O35" s="15">
        <v>0</v>
      </c>
      <c r="P35" s="15">
        <v>0</v>
      </c>
    </row>
    <row r="36" spans="1:16" x14ac:dyDescent="0.25">
      <c r="A36" s="24" t="s">
        <v>29</v>
      </c>
      <c r="B36" s="25"/>
      <c r="C36" s="16">
        <v>52053</v>
      </c>
      <c r="D36" s="16">
        <v>43244</v>
      </c>
      <c r="E36" s="16">
        <v>42820</v>
      </c>
      <c r="F36" s="16">
        <v>424</v>
      </c>
      <c r="G36" s="16">
        <v>419</v>
      </c>
      <c r="H36" s="16">
        <v>318</v>
      </c>
      <c r="I36" s="16">
        <v>20</v>
      </c>
      <c r="J36" s="16">
        <v>81</v>
      </c>
      <c r="K36" s="16">
        <v>5</v>
      </c>
      <c r="L36" s="16">
        <v>661</v>
      </c>
      <c r="M36" s="16">
        <v>162</v>
      </c>
      <c r="N36" s="16">
        <v>418</v>
      </c>
      <c r="O36" s="16">
        <v>81</v>
      </c>
      <c r="P36" s="17">
        <v>0</v>
      </c>
    </row>
    <row r="37" spans="1:16" x14ac:dyDescent="0.25">
      <c r="A37" s="13" t="str">
        <f>"021001"</f>
        <v>021001</v>
      </c>
      <c r="B37" s="13" t="s">
        <v>30</v>
      </c>
      <c r="C37" s="15">
        <v>19709</v>
      </c>
      <c r="D37" s="15">
        <v>16724</v>
      </c>
      <c r="E37" s="15">
        <v>16628</v>
      </c>
      <c r="F37" s="15">
        <v>96</v>
      </c>
      <c r="G37" s="15">
        <v>95</v>
      </c>
      <c r="H37" s="15">
        <v>58</v>
      </c>
      <c r="I37" s="15">
        <v>4</v>
      </c>
      <c r="J37" s="15">
        <v>33</v>
      </c>
      <c r="K37" s="15">
        <v>1</v>
      </c>
      <c r="L37" s="15">
        <v>302</v>
      </c>
      <c r="M37" s="15">
        <v>67</v>
      </c>
      <c r="N37" s="15">
        <v>202</v>
      </c>
      <c r="O37" s="15">
        <v>33</v>
      </c>
      <c r="P37" s="15">
        <v>0</v>
      </c>
    </row>
    <row r="38" spans="1:16" x14ac:dyDescent="0.25">
      <c r="A38" s="13" t="str">
        <f>"021002"</f>
        <v>021002</v>
      </c>
      <c r="B38" s="13" t="s">
        <v>31</v>
      </c>
      <c r="C38" s="15">
        <v>3916</v>
      </c>
      <c r="D38" s="15">
        <v>3279</v>
      </c>
      <c r="E38" s="15">
        <v>3226</v>
      </c>
      <c r="F38" s="15">
        <v>53</v>
      </c>
      <c r="G38" s="15">
        <v>52</v>
      </c>
      <c r="H38" s="15">
        <v>47</v>
      </c>
      <c r="I38" s="15">
        <v>1</v>
      </c>
      <c r="J38" s="15">
        <v>4</v>
      </c>
      <c r="K38" s="15">
        <v>1</v>
      </c>
      <c r="L38" s="15">
        <v>58</v>
      </c>
      <c r="M38" s="15">
        <v>10</v>
      </c>
      <c r="N38" s="15">
        <v>44</v>
      </c>
      <c r="O38" s="15">
        <v>4</v>
      </c>
      <c r="P38" s="15">
        <v>0</v>
      </c>
    </row>
    <row r="39" spans="1:16" x14ac:dyDescent="0.25">
      <c r="A39" s="13" t="str">
        <f>"021003"</f>
        <v>021003</v>
      </c>
      <c r="B39" s="13" t="s">
        <v>32</v>
      </c>
      <c r="C39" s="15">
        <v>9669</v>
      </c>
      <c r="D39" s="15">
        <v>7883</v>
      </c>
      <c r="E39" s="15">
        <v>7788</v>
      </c>
      <c r="F39" s="15">
        <v>95</v>
      </c>
      <c r="G39" s="15">
        <v>93</v>
      </c>
      <c r="H39" s="15">
        <v>78</v>
      </c>
      <c r="I39" s="15">
        <v>1</v>
      </c>
      <c r="J39" s="15">
        <v>14</v>
      </c>
      <c r="K39" s="15">
        <v>2</v>
      </c>
      <c r="L39" s="15">
        <v>111</v>
      </c>
      <c r="M39" s="15">
        <v>34</v>
      </c>
      <c r="N39" s="15">
        <v>63</v>
      </c>
      <c r="O39" s="15">
        <v>14</v>
      </c>
      <c r="P39" s="15">
        <v>0</v>
      </c>
    </row>
    <row r="40" spans="1:16" x14ac:dyDescent="0.25">
      <c r="A40" s="13" t="str">
        <f>"021004"</f>
        <v>021004</v>
      </c>
      <c r="B40" s="13" t="s">
        <v>33</v>
      </c>
      <c r="C40" s="15">
        <v>6433</v>
      </c>
      <c r="D40" s="15">
        <v>5188</v>
      </c>
      <c r="E40" s="15">
        <v>5125</v>
      </c>
      <c r="F40" s="15">
        <v>63</v>
      </c>
      <c r="G40" s="15">
        <v>63</v>
      </c>
      <c r="H40" s="15">
        <v>54</v>
      </c>
      <c r="I40" s="15">
        <v>1</v>
      </c>
      <c r="J40" s="15">
        <v>8</v>
      </c>
      <c r="K40" s="15">
        <v>0</v>
      </c>
      <c r="L40" s="15">
        <v>55</v>
      </c>
      <c r="M40" s="15">
        <v>21</v>
      </c>
      <c r="N40" s="15">
        <v>26</v>
      </c>
      <c r="O40" s="15">
        <v>8</v>
      </c>
      <c r="P40" s="15">
        <v>0</v>
      </c>
    </row>
    <row r="41" spans="1:16" x14ac:dyDescent="0.25">
      <c r="A41" s="13" t="str">
        <f>"021005"</f>
        <v>021005</v>
      </c>
      <c r="B41" s="13" t="s">
        <v>34</v>
      </c>
      <c r="C41" s="15">
        <v>6303</v>
      </c>
      <c r="D41" s="15">
        <v>5230</v>
      </c>
      <c r="E41" s="15">
        <v>5156</v>
      </c>
      <c r="F41" s="15">
        <v>74</v>
      </c>
      <c r="G41" s="15">
        <v>74</v>
      </c>
      <c r="H41" s="15">
        <v>43</v>
      </c>
      <c r="I41" s="15">
        <v>12</v>
      </c>
      <c r="J41" s="15">
        <v>19</v>
      </c>
      <c r="K41" s="15">
        <v>0</v>
      </c>
      <c r="L41" s="15">
        <v>70</v>
      </c>
      <c r="M41" s="15">
        <v>12</v>
      </c>
      <c r="N41" s="15">
        <v>39</v>
      </c>
      <c r="O41" s="15">
        <v>19</v>
      </c>
      <c r="P41" s="15">
        <v>0</v>
      </c>
    </row>
    <row r="42" spans="1:16" x14ac:dyDescent="0.25">
      <c r="A42" s="13" t="str">
        <f>"021006"</f>
        <v>021006</v>
      </c>
      <c r="B42" s="13" t="s">
        <v>35</v>
      </c>
      <c r="C42" s="15">
        <v>1584</v>
      </c>
      <c r="D42" s="15">
        <v>1303</v>
      </c>
      <c r="E42" s="15">
        <v>1283</v>
      </c>
      <c r="F42" s="15">
        <v>20</v>
      </c>
      <c r="G42" s="15">
        <v>19</v>
      </c>
      <c r="H42" s="15">
        <v>18</v>
      </c>
      <c r="I42" s="15">
        <v>0</v>
      </c>
      <c r="J42" s="15">
        <v>1</v>
      </c>
      <c r="K42" s="15">
        <v>1</v>
      </c>
      <c r="L42" s="15">
        <v>18</v>
      </c>
      <c r="M42" s="15">
        <v>4</v>
      </c>
      <c r="N42" s="15">
        <v>13</v>
      </c>
      <c r="O42" s="15">
        <v>1</v>
      </c>
      <c r="P42" s="15">
        <v>0</v>
      </c>
    </row>
    <row r="43" spans="1:16" x14ac:dyDescent="0.25">
      <c r="A43" s="13" t="str">
        <f>"021007"</f>
        <v>021007</v>
      </c>
      <c r="B43" s="13" t="s">
        <v>36</v>
      </c>
      <c r="C43" s="15">
        <v>4439</v>
      </c>
      <c r="D43" s="15">
        <v>3637</v>
      </c>
      <c r="E43" s="15">
        <v>3614</v>
      </c>
      <c r="F43" s="15">
        <v>23</v>
      </c>
      <c r="G43" s="15">
        <v>23</v>
      </c>
      <c r="H43" s="15">
        <v>20</v>
      </c>
      <c r="I43" s="15">
        <v>1</v>
      </c>
      <c r="J43" s="15">
        <v>2</v>
      </c>
      <c r="K43" s="15">
        <v>0</v>
      </c>
      <c r="L43" s="15">
        <v>47</v>
      </c>
      <c r="M43" s="15">
        <v>14</v>
      </c>
      <c r="N43" s="15">
        <v>31</v>
      </c>
      <c r="O43" s="15">
        <v>2</v>
      </c>
      <c r="P43" s="15">
        <v>0</v>
      </c>
    </row>
    <row r="44" spans="1:16" x14ac:dyDescent="0.25">
      <c r="A44" s="24" t="s">
        <v>37</v>
      </c>
      <c r="B44" s="25"/>
      <c r="C44" s="16">
        <v>44021</v>
      </c>
      <c r="D44" s="16">
        <v>36681</v>
      </c>
      <c r="E44" s="16">
        <v>36232</v>
      </c>
      <c r="F44" s="16">
        <v>449</v>
      </c>
      <c r="G44" s="16">
        <v>442</v>
      </c>
      <c r="H44" s="16">
        <v>310</v>
      </c>
      <c r="I44" s="16">
        <v>15</v>
      </c>
      <c r="J44" s="16">
        <v>117</v>
      </c>
      <c r="K44" s="16">
        <v>7</v>
      </c>
      <c r="L44" s="16">
        <v>559</v>
      </c>
      <c r="M44" s="16">
        <v>143</v>
      </c>
      <c r="N44" s="16">
        <v>299</v>
      </c>
      <c r="O44" s="16">
        <v>117</v>
      </c>
      <c r="P44" s="17">
        <v>0</v>
      </c>
    </row>
    <row r="45" spans="1:16" x14ac:dyDescent="0.25">
      <c r="A45" s="13" t="str">
        <f>"021201"</f>
        <v>021201</v>
      </c>
      <c r="B45" s="13" t="s">
        <v>38</v>
      </c>
      <c r="C45" s="15">
        <v>9232</v>
      </c>
      <c r="D45" s="15">
        <v>7787</v>
      </c>
      <c r="E45" s="15">
        <v>7747</v>
      </c>
      <c r="F45" s="15">
        <v>40</v>
      </c>
      <c r="G45" s="15">
        <v>39</v>
      </c>
      <c r="H45" s="15">
        <v>24</v>
      </c>
      <c r="I45" s="15">
        <v>3</v>
      </c>
      <c r="J45" s="15">
        <v>12</v>
      </c>
      <c r="K45" s="15">
        <v>1</v>
      </c>
      <c r="L45" s="15">
        <v>115</v>
      </c>
      <c r="M45" s="15">
        <v>26</v>
      </c>
      <c r="N45" s="15">
        <v>77</v>
      </c>
      <c r="O45" s="15">
        <v>12</v>
      </c>
      <c r="P45" s="15">
        <v>0</v>
      </c>
    </row>
    <row r="46" spans="1:16" x14ac:dyDescent="0.25">
      <c r="A46" s="13" t="str">
        <f>"021202"</f>
        <v>021202</v>
      </c>
      <c r="B46" s="13" t="s">
        <v>39</v>
      </c>
      <c r="C46" s="15">
        <v>5765</v>
      </c>
      <c r="D46" s="15">
        <v>4746</v>
      </c>
      <c r="E46" s="15">
        <v>4623</v>
      </c>
      <c r="F46" s="15">
        <v>123</v>
      </c>
      <c r="G46" s="15">
        <v>122</v>
      </c>
      <c r="H46" s="15">
        <v>85</v>
      </c>
      <c r="I46" s="15">
        <v>2</v>
      </c>
      <c r="J46" s="15">
        <v>35</v>
      </c>
      <c r="K46" s="15">
        <v>1</v>
      </c>
      <c r="L46" s="15">
        <v>89</v>
      </c>
      <c r="M46" s="15">
        <v>15</v>
      </c>
      <c r="N46" s="15">
        <v>39</v>
      </c>
      <c r="O46" s="15">
        <v>35</v>
      </c>
      <c r="P46" s="15">
        <v>0</v>
      </c>
    </row>
    <row r="47" spans="1:16" x14ac:dyDescent="0.25">
      <c r="A47" s="13" t="str">
        <f>"021203"</f>
        <v>021203</v>
      </c>
      <c r="B47" s="13" t="s">
        <v>40</v>
      </c>
      <c r="C47" s="15">
        <v>16612</v>
      </c>
      <c r="D47" s="15">
        <v>13739</v>
      </c>
      <c r="E47" s="15">
        <v>13620</v>
      </c>
      <c r="F47" s="15">
        <v>119</v>
      </c>
      <c r="G47" s="15">
        <v>118</v>
      </c>
      <c r="H47" s="15">
        <v>72</v>
      </c>
      <c r="I47" s="15">
        <v>4</v>
      </c>
      <c r="J47" s="15">
        <v>42</v>
      </c>
      <c r="K47" s="15">
        <v>1</v>
      </c>
      <c r="L47" s="15">
        <v>195</v>
      </c>
      <c r="M47" s="15">
        <v>40</v>
      </c>
      <c r="N47" s="15">
        <v>113</v>
      </c>
      <c r="O47" s="15">
        <v>42</v>
      </c>
      <c r="P47" s="15">
        <v>0</v>
      </c>
    </row>
    <row r="48" spans="1:16" x14ac:dyDescent="0.25">
      <c r="A48" s="13" t="str">
        <f>"021204"</f>
        <v>021204</v>
      </c>
      <c r="B48" s="13" t="s">
        <v>41</v>
      </c>
      <c r="C48" s="15">
        <v>8282</v>
      </c>
      <c r="D48" s="15">
        <v>6950</v>
      </c>
      <c r="E48" s="15">
        <v>6856</v>
      </c>
      <c r="F48" s="15">
        <v>94</v>
      </c>
      <c r="G48" s="15">
        <v>91</v>
      </c>
      <c r="H48" s="15">
        <v>73</v>
      </c>
      <c r="I48" s="15">
        <v>1</v>
      </c>
      <c r="J48" s="15">
        <v>17</v>
      </c>
      <c r="K48" s="15">
        <v>3</v>
      </c>
      <c r="L48" s="15">
        <v>83</v>
      </c>
      <c r="M48" s="15">
        <v>26</v>
      </c>
      <c r="N48" s="15">
        <v>40</v>
      </c>
      <c r="O48" s="15">
        <v>17</v>
      </c>
      <c r="P48" s="15">
        <v>0</v>
      </c>
    </row>
    <row r="49" spans="1:16" x14ac:dyDescent="0.25">
      <c r="A49" s="13" t="str">
        <f>"021205"</f>
        <v>021205</v>
      </c>
      <c r="B49" s="13" t="s">
        <v>42</v>
      </c>
      <c r="C49" s="15">
        <v>4130</v>
      </c>
      <c r="D49" s="15">
        <v>3459</v>
      </c>
      <c r="E49" s="15">
        <v>3386</v>
      </c>
      <c r="F49" s="15">
        <v>73</v>
      </c>
      <c r="G49" s="15">
        <v>72</v>
      </c>
      <c r="H49" s="15">
        <v>56</v>
      </c>
      <c r="I49" s="15">
        <v>5</v>
      </c>
      <c r="J49" s="15">
        <v>11</v>
      </c>
      <c r="K49" s="15">
        <v>1</v>
      </c>
      <c r="L49" s="15">
        <v>77</v>
      </c>
      <c r="M49" s="15">
        <v>36</v>
      </c>
      <c r="N49" s="15">
        <v>30</v>
      </c>
      <c r="O49" s="15">
        <v>11</v>
      </c>
      <c r="P49" s="15">
        <v>0</v>
      </c>
    </row>
    <row r="50" spans="1:16" x14ac:dyDescent="0.25">
      <c r="A50" s="24" t="s">
        <v>43</v>
      </c>
      <c r="B50" s="25"/>
      <c r="C50" s="16">
        <v>85542</v>
      </c>
      <c r="D50" s="16">
        <v>71115</v>
      </c>
      <c r="E50" s="16">
        <v>70411</v>
      </c>
      <c r="F50" s="16">
        <v>704</v>
      </c>
      <c r="G50" s="16">
        <v>701</v>
      </c>
      <c r="H50" s="16">
        <v>415</v>
      </c>
      <c r="I50" s="16">
        <v>67</v>
      </c>
      <c r="J50" s="16">
        <v>219</v>
      </c>
      <c r="K50" s="16">
        <v>3</v>
      </c>
      <c r="L50" s="16">
        <v>1075</v>
      </c>
      <c r="M50" s="16">
        <v>212</v>
      </c>
      <c r="N50" s="16">
        <v>644</v>
      </c>
      <c r="O50" s="16">
        <v>219</v>
      </c>
      <c r="P50" s="17">
        <v>0</v>
      </c>
    </row>
    <row r="51" spans="1:16" x14ac:dyDescent="0.25">
      <c r="A51" s="13" t="str">
        <f>"022501"</f>
        <v>022501</v>
      </c>
      <c r="B51" s="13" t="s">
        <v>44</v>
      </c>
      <c r="C51" s="15">
        <v>4003</v>
      </c>
      <c r="D51" s="15">
        <v>3309</v>
      </c>
      <c r="E51" s="15">
        <v>3287</v>
      </c>
      <c r="F51" s="15">
        <v>22</v>
      </c>
      <c r="G51" s="15">
        <v>22</v>
      </c>
      <c r="H51" s="15">
        <v>18</v>
      </c>
      <c r="I51" s="15">
        <v>0</v>
      </c>
      <c r="J51" s="15">
        <v>4</v>
      </c>
      <c r="K51" s="15">
        <v>0</v>
      </c>
      <c r="L51" s="15">
        <v>41</v>
      </c>
      <c r="M51" s="15">
        <v>4</v>
      </c>
      <c r="N51" s="15">
        <v>33</v>
      </c>
      <c r="O51" s="15">
        <v>4</v>
      </c>
      <c r="P51" s="15">
        <v>0</v>
      </c>
    </row>
    <row r="52" spans="1:16" x14ac:dyDescent="0.25">
      <c r="A52" s="13" t="str">
        <f>"022502"</f>
        <v>022502</v>
      </c>
      <c r="B52" s="13" t="s">
        <v>45</v>
      </c>
      <c r="C52" s="15">
        <v>28502</v>
      </c>
      <c r="D52" s="15">
        <v>24318</v>
      </c>
      <c r="E52" s="15">
        <v>24095</v>
      </c>
      <c r="F52" s="15">
        <v>223</v>
      </c>
      <c r="G52" s="15">
        <v>222</v>
      </c>
      <c r="H52" s="15">
        <v>123</v>
      </c>
      <c r="I52" s="15">
        <v>33</v>
      </c>
      <c r="J52" s="15">
        <v>66</v>
      </c>
      <c r="K52" s="15">
        <v>1</v>
      </c>
      <c r="L52" s="15">
        <v>434</v>
      </c>
      <c r="M52" s="15">
        <v>89</v>
      </c>
      <c r="N52" s="15">
        <v>279</v>
      </c>
      <c r="O52" s="15">
        <v>66</v>
      </c>
      <c r="P52" s="15">
        <v>0</v>
      </c>
    </row>
    <row r="53" spans="1:16" x14ac:dyDescent="0.25">
      <c r="A53" s="13" t="str">
        <f>"022503"</f>
        <v>022503</v>
      </c>
      <c r="B53" s="13" t="s">
        <v>46</v>
      </c>
      <c r="C53" s="15">
        <v>22238</v>
      </c>
      <c r="D53" s="15">
        <v>18291</v>
      </c>
      <c r="E53" s="15">
        <v>18131</v>
      </c>
      <c r="F53" s="15">
        <v>160</v>
      </c>
      <c r="G53" s="15">
        <v>160</v>
      </c>
      <c r="H53" s="15">
        <v>63</v>
      </c>
      <c r="I53" s="15">
        <v>23</v>
      </c>
      <c r="J53" s="15">
        <v>74</v>
      </c>
      <c r="K53" s="15">
        <v>0</v>
      </c>
      <c r="L53" s="15">
        <v>262</v>
      </c>
      <c r="M53" s="15">
        <v>62</v>
      </c>
      <c r="N53" s="15">
        <v>126</v>
      </c>
      <c r="O53" s="15">
        <v>74</v>
      </c>
      <c r="P53" s="15">
        <v>0</v>
      </c>
    </row>
    <row r="54" spans="1:16" x14ac:dyDescent="0.25">
      <c r="A54" s="13" t="str">
        <f>"022504"</f>
        <v>022504</v>
      </c>
      <c r="B54" s="13" t="s">
        <v>47</v>
      </c>
      <c r="C54" s="15">
        <v>8626</v>
      </c>
      <c r="D54" s="15">
        <v>7037</v>
      </c>
      <c r="E54" s="15">
        <v>6978</v>
      </c>
      <c r="F54" s="15">
        <v>59</v>
      </c>
      <c r="G54" s="15">
        <v>59</v>
      </c>
      <c r="H54" s="15">
        <v>29</v>
      </c>
      <c r="I54" s="15">
        <v>1</v>
      </c>
      <c r="J54" s="15">
        <v>29</v>
      </c>
      <c r="K54" s="15">
        <v>0</v>
      </c>
      <c r="L54" s="15">
        <v>100</v>
      </c>
      <c r="M54" s="15">
        <v>20</v>
      </c>
      <c r="N54" s="15">
        <v>51</v>
      </c>
      <c r="O54" s="15">
        <v>29</v>
      </c>
      <c r="P54" s="15">
        <v>0</v>
      </c>
    </row>
    <row r="55" spans="1:16" x14ac:dyDescent="0.25">
      <c r="A55" s="13" t="str">
        <f>"022505"</f>
        <v>022505</v>
      </c>
      <c r="B55" s="13" t="s">
        <v>48</v>
      </c>
      <c r="C55" s="15">
        <v>5910</v>
      </c>
      <c r="D55" s="15">
        <v>4773</v>
      </c>
      <c r="E55" s="15">
        <v>4707</v>
      </c>
      <c r="F55" s="15">
        <v>66</v>
      </c>
      <c r="G55" s="15">
        <v>66</v>
      </c>
      <c r="H55" s="15">
        <v>57</v>
      </c>
      <c r="I55" s="15">
        <v>0</v>
      </c>
      <c r="J55" s="15">
        <v>9</v>
      </c>
      <c r="K55" s="15">
        <v>0</v>
      </c>
      <c r="L55" s="15">
        <v>54</v>
      </c>
      <c r="M55" s="15">
        <v>9</v>
      </c>
      <c r="N55" s="15">
        <v>36</v>
      </c>
      <c r="O55" s="15">
        <v>9</v>
      </c>
      <c r="P55" s="15">
        <v>0</v>
      </c>
    </row>
    <row r="56" spans="1:16" x14ac:dyDescent="0.25">
      <c r="A56" s="13" t="str">
        <f>"022506"</f>
        <v>022506</v>
      </c>
      <c r="B56" s="13" t="s">
        <v>49</v>
      </c>
      <c r="C56" s="15">
        <v>8005</v>
      </c>
      <c r="D56" s="15">
        <v>6679</v>
      </c>
      <c r="E56" s="15">
        <v>6631</v>
      </c>
      <c r="F56" s="15">
        <v>48</v>
      </c>
      <c r="G56" s="15">
        <v>48</v>
      </c>
      <c r="H56" s="15">
        <v>28</v>
      </c>
      <c r="I56" s="15">
        <v>3</v>
      </c>
      <c r="J56" s="15">
        <v>17</v>
      </c>
      <c r="K56" s="15">
        <v>0</v>
      </c>
      <c r="L56" s="15">
        <v>77</v>
      </c>
      <c r="M56" s="15">
        <v>13</v>
      </c>
      <c r="N56" s="15">
        <v>47</v>
      </c>
      <c r="O56" s="15">
        <v>17</v>
      </c>
      <c r="P56" s="15">
        <v>0</v>
      </c>
    </row>
    <row r="57" spans="1:16" x14ac:dyDescent="0.25">
      <c r="A57" s="13" t="str">
        <f>"022507"</f>
        <v>022507</v>
      </c>
      <c r="B57" s="13" t="s">
        <v>50</v>
      </c>
      <c r="C57" s="15">
        <v>8258</v>
      </c>
      <c r="D57" s="15">
        <v>6708</v>
      </c>
      <c r="E57" s="15">
        <v>6582</v>
      </c>
      <c r="F57" s="15">
        <v>126</v>
      </c>
      <c r="G57" s="15">
        <v>124</v>
      </c>
      <c r="H57" s="15">
        <v>97</v>
      </c>
      <c r="I57" s="15">
        <v>7</v>
      </c>
      <c r="J57" s="15">
        <v>20</v>
      </c>
      <c r="K57" s="15">
        <v>2</v>
      </c>
      <c r="L57" s="15">
        <v>107</v>
      </c>
      <c r="M57" s="15">
        <v>15</v>
      </c>
      <c r="N57" s="15">
        <v>72</v>
      </c>
      <c r="O57" s="15">
        <v>20</v>
      </c>
      <c r="P57" s="15">
        <v>0</v>
      </c>
    </row>
    <row r="58" spans="1:16" x14ac:dyDescent="0.25">
      <c r="A58" s="24" t="s">
        <v>51</v>
      </c>
      <c r="B58" s="25"/>
      <c r="C58" s="16">
        <v>42056</v>
      </c>
      <c r="D58" s="16">
        <v>34698</v>
      </c>
      <c r="E58" s="16">
        <v>34479</v>
      </c>
      <c r="F58" s="16">
        <v>219</v>
      </c>
      <c r="G58" s="16">
        <v>216</v>
      </c>
      <c r="H58" s="16">
        <v>169</v>
      </c>
      <c r="I58" s="16">
        <v>0</v>
      </c>
      <c r="J58" s="16">
        <v>47</v>
      </c>
      <c r="K58" s="16">
        <v>3</v>
      </c>
      <c r="L58" s="16">
        <v>457</v>
      </c>
      <c r="M58" s="16">
        <v>134</v>
      </c>
      <c r="N58" s="16">
        <v>276</v>
      </c>
      <c r="O58" s="16">
        <v>47</v>
      </c>
      <c r="P58" s="17">
        <v>0</v>
      </c>
    </row>
    <row r="59" spans="1:16" x14ac:dyDescent="0.25">
      <c r="A59" s="13" t="str">
        <f>"022601"</f>
        <v>022601</v>
      </c>
      <c r="B59" s="13" t="s">
        <v>52</v>
      </c>
      <c r="C59" s="15">
        <v>3509</v>
      </c>
      <c r="D59" s="15">
        <v>2920</v>
      </c>
      <c r="E59" s="15">
        <v>2887</v>
      </c>
      <c r="F59" s="15">
        <v>33</v>
      </c>
      <c r="G59" s="15">
        <v>33</v>
      </c>
      <c r="H59" s="15">
        <v>22</v>
      </c>
      <c r="I59" s="15">
        <v>0</v>
      </c>
      <c r="J59" s="15">
        <v>11</v>
      </c>
      <c r="K59" s="15">
        <v>0</v>
      </c>
      <c r="L59" s="15">
        <v>50</v>
      </c>
      <c r="M59" s="15">
        <v>10</v>
      </c>
      <c r="N59" s="15">
        <v>29</v>
      </c>
      <c r="O59" s="15">
        <v>11</v>
      </c>
      <c r="P59" s="15">
        <v>0</v>
      </c>
    </row>
    <row r="60" spans="1:16" x14ac:dyDescent="0.25">
      <c r="A60" s="13" t="str">
        <f>"022602"</f>
        <v>022602</v>
      </c>
      <c r="B60" s="13" t="s">
        <v>53</v>
      </c>
      <c r="C60" s="15">
        <v>14624</v>
      </c>
      <c r="D60" s="15">
        <v>12233</v>
      </c>
      <c r="E60" s="15">
        <v>12165</v>
      </c>
      <c r="F60" s="15">
        <v>68</v>
      </c>
      <c r="G60" s="15">
        <v>68</v>
      </c>
      <c r="H60" s="15">
        <v>49</v>
      </c>
      <c r="I60" s="15">
        <v>0</v>
      </c>
      <c r="J60" s="15">
        <v>19</v>
      </c>
      <c r="K60" s="15">
        <v>0</v>
      </c>
      <c r="L60" s="15">
        <v>191</v>
      </c>
      <c r="M60" s="15">
        <v>69</v>
      </c>
      <c r="N60" s="15">
        <v>103</v>
      </c>
      <c r="O60" s="15">
        <v>19</v>
      </c>
      <c r="P60" s="15">
        <v>0</v>
      </c>
    </row>
    <row r="61" spans="1:16" x14ac:dyDescent="0.25">
      <c r="A61" s="13" t="str">
        <f>"022603"</f>
        <v>022603</v>
      </c>
      <c r="B61" s="13" t="s">
        <v>54</v>
      </c>
      <c r="C61" s="15">
        <v>4541</v>
      </c>
      <c r="D61" s="15">
        <v>3671</v>
      </c>
      <c r="E61" s="15">
        <v>3645</v>
      </c>
      <c r="F61" s="15">
        <v>26</v>
      </c>
      <c r="G61" s="15">
        <v>25</v>
      </c>
      <c r="H61" s="15">
        <v>24</v>
      </c>
      <c r="I61" s="15">
        <v>0</v>
      </c>
      <c r="J61" s="15">
        <v>1</v>
      </c>
      <c r="K61" s="15">
        <v>1</v>
      </c>
      <c r="L61" s="15">
        <v>22</v>
      </c>
      <c r="M61" s="15">
        <v>4</v>
      </c>
      <c r="N61" s="15">
        <v>17</v>
      </c>
      <c r="O61" s="15">
        <v>1</v>
      </c>
      <c r="P61" s="15">
        <v>0</v>
      </c>
    </row>
    <row r="62" spans="1:16" x14ac:dyDescent="0.25">
      <c r="A62" s="13" t="str">
        <f>"022604"</f>
        <v>022604</v>
      </c>
      <c r="B62" s="13" t="s">
        <v>55</v>
      </c>
      <c r="C62" s="15">
        <v>7339</v>
      </c>
      <c r="D62" s="15">
        <v>6043</v>
      </c>
      <c r="E62" s="15">
        <v>5996</v>
      </c>
      <c r="F62" s="15">
        <v>47</v>
      </c>
      <c r="G62" s="15">
        <v>46</v>
      </c>
      <c r="H62" s="15">
        <v>31</v>
      </c>
      <c r="I62" s="15">
        <v>0</v>
      </c>
      <c r="J62" s="15">
        <v>15</v>
      </c>
      <c r="K62" s="15">
        <v>1</v>
      </c>
      <c r="L62" s="15">
        <v>74</v>
      </c>
      <c r="M62" s="15">
        <v>14</v>
      </c>
      <c r="N62" s="15">
        <v>45</v>
      </c>
      <c r="O62" s="15">
        <v>15</v>
      </c>
      <c r="P62" s="15">
        <v>0</v>
      </c>
    </row>
    <row r="63" spans="1:16" x14ac:dyDescent="0.25">
      <c r="A63" s="13" t="str">
        <f>"022605"</f>
        <v>022605</v>
      </c>
      <c r="B63" s="13" t="s">
        <v>56</v>
      </c>
      <c r="C63" s="15">
        <v>5158</v>
      </c>
      <c r="D63" s="15">
        <v>4265</v>
      </c>
      <c r="E63" s="15">
        <v>4247</v>
      </c>
      <c r="F63" s="15">
        <v>18</v>
      </c>
      <c r="G63" s="15">
        <v>17</v>
      </c>
      <c r="H63" s="15">
        <v>17</v>
      </c>
      <c r="I63" s="15">
        <v>0</v>
      </c>
      <c r="J63" s="15">
        <v>0</v>
      </c>
      <c r="K63" s="15">
        <v>1</v>
      </c>
      <c r="L63" s="15">
        <v>55</v>
      </c>
      <c r="M63" s="15">
        <v>19</v>
      </c>
      <c r="N63" s="15">
        <v>36</v>
      </c>
      <c r="O63" s="15">
        <v>0</v>
      </c>
      <c r="P63" s="15">
        <v>0</v>
      </c>
    </row>
    <row r="64" spans="1:16" x14ac:dyDescent="0.25">
      <c r="A64" s="13" t="str">
        <f>"022606"</f>
        <v>022606</v>
      </c>
      <c r="B64" s="13" t="s">
        <v>57</v>
      </c>
      <c r="C64" s="15">
        <v>6885</v>
      </c>
      <c r="D64" s="15">
        <v>5566</v>
      </c>
      <c r="E64" s="15">
        <v>5539</v>
      </c>
      <c r="F64" s="15">
        <v>27</v>
      </c>
      <c r="G64" s="15">
        <v>27</v>
      </c>
      <c r="H64" s="15">
        <v>26</v>
      </c>
      <c r="I64" s="15">
        <v>0</v>
      </c>
      <c r="J64" s="15">
        <v>1</v>
      </c>
      <c r="K64" s="15">
        <v>0</v>
      </c>
      <c r="L64" s="15">
        <v>65</v>
      </c>
      <c r="M64" s="15">
        <v>18</v>
      </c>
      <c r="N64" s="15">
        <v>46</v>
      </c>
      <c r="O64" s="15">
        <v>1</v>
      </c>
      <c r="P64" s="15">
        <v>0</v>
      </c>
    </row>
    <row r="65" spans="1:16" x14ac:dyDescent="0.25">
      <c r="A65" s="18" t="str">
        <f>"026101"</f>
        <v>026101</v>
      </c>
      <c r="B65" s="19" t="s">
        <v>58</v>
      </c>
      <c r="C65" s="16">
        <v>72323</v>
      </c>
      <c r="D65" s="16">
        <v>61469</v>
      </c>
      <c r="E65" s="16">
        <v>60771</v>
      </c>
      <c r="F65" s="16">
        <v>698</v>
      </c>
      <c r="G65" s="16">
        <v>695</v>
      </c>
      <c r="H65" s="16">
        <v>360</v>
      </c>
      <c r="I65" s="16">
        <v>93</v>
      </c>
      <c r="J65" s="16">
        <v>242</v>
      </c>
      <c r="K65" s="16">
        <v>3</v>
      </c>
      <c r="L65" s="16">
        <v>1320</v>
      </c>
      <c r="M65" s="16">
        <v>225</v>
      </c>
      <c r="N65" s="16">
        <v>853</v>
      </c>
      <c r="O65" s="16">
        <v>242</v>
      </c>
      <c r="P65" s="17">
        <v>0</v>
      </c>
    </row>
    <row r="66" spans="1:16" x14ac:dyDescent="0.25">
      <c r="A66" s="22" t="s">
        <v>59</v>
      </c>
      <c r="B66" s="23"/>
      <c r="C66" s="20">
        <v>532449</v>
      </c>
      <c r="D66" s="20">
        <v>441807</v>
      </c>
      <c r="E66" s="20">
        <v>437342</v>
      </c>
      <c r="F66" s="20">
        <v>4465</v>
      </c>
      <c r="G66" s="20">
        <v>4424</v>
      </c>
      <c r="H66" s="20">
        <v>3179</v>
      </c>
      <c r="I66" s="20">
        <v>275</v>
      </c>
      <c r="J66" s="20">
        <v>970</v>
      </c>
      <c r="K66" s="20">
        <v>41</v>
      </c>
      <c r="L66" s="20">
        <v>6901</v>
      </c>
      <c r="M66" s="20">
        <v>1787</v>
      </c>
      <c r="N66" s="20">
        <v>4144</v>
      </c>
      <c r="O66" s="20">
        <v>970</v>
      </c>
      <c r="P66" s="21">
        <v>0</v>
      </c>
    </row>
  </sheetData>
  <mergeCells count="12">
    <mergeCell ref="D4:F4"/>
    <mergeCell ref="G4:K4"/>
    <mergeCell ref="L4:P4"/>
    <mergeCell ref="A44:B44"/>
    <mergeCell ref="A50:B50"/>
    <mergeCell ref="A58:B58"/>
    <mergeCell ref="A66:B66"/>
    <mergeCell ref="A7:B7"/>
    <mergeCell ref="A14:B14"/>
    <mergeCell ref="A21:B21"/>
    <mergeCell ref="A31:B31"/>
    <mergeCell ref="A36:B36"/>
  </mergeCells>
  <pageMargins left="1.0236220472440944" right="0.23622047244094491" top="0.15748031496062992" bottom="0.15748031496062992" header="0" footer="0"/>
  <pageSetup paperSize="8" scale="85" orientation="landscape" r:id="rId1"/>
  <ignoredErrors>
    <ignoredError sqref="C7:P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rejestr_wyborcow_2020_kw_1_2020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Arciszewska-Dolat</dc:creator>
  <cp:lastModifiedBy>Tomasz Perwenis</cp:lastModifiedBy>
  <cp:lastPrinted>2020-04-24T12:06:26Z</cp:lastPrinted>
  <dcterms:created xsi:type="dcterms:W3CDTF">2020-04-24T08:57:04Z</dcterms:created>
  <dcterms:modified xsi:type="dcterms:W3CDTF">2020-07-20T10:24:50Z</dcterms:modified>
</cp:coreProperties>
</file>